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<sst xmlns="http://schemas.openxmlformats.org/spreadsheetml/2006/main" count="19" uniqueCount="19">
  <si>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kts</t>
  </si>
  <si>
    <t>mph</t>
  </si>
  <si>
    <t>Crouch formula</t>
  </si>
  <si>
    <t>crouch constant</t>
  </si>
  <si>
    <t>displacement lb</t>
  </si>
  <si>
    <t>shp</t>
  </si>
  <si>
    <t>Disp / shp</t>
  </si>
  <si>
    <t>sqrt disp/shp</t>
  </si>
  <si>
    <t>c/sqrt disp/shp</t>
  </si>
  <si>
    <t>Kts*1.15</t>
  </si>
  <si>
    <t>Estimation of Crouch Constant ( C )</t>
  </si>
  <si>
    <t>Type of Boat</t>
  </si>
  <si>
    <t>c</t>
  </si>
  <si>
    <t>Heavy runabouts, crusiers, passenger vessels</t>
  </si>
  <si>
    <t>Normal average for most ordinary boats</t>
  </si>
  <si>
    <t>High-speed runabouts, very light high speed cruisers</t>
  </si>
  <si>
    <t>Race boat types</t>
  </si>
  <si>
    <t>Three-point hydroplanes, stepped hydroplanes</t>
  </si>
  <si>
    <t>Racing power cats and Hickman Sea Sleds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</si>
</sst>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0"/>
    <numFmt numFmtId="167" formatCode="#,##0.00;[RED]\-#,##0.00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165" fontId="0" fillId="0" borderId="1" xfId="0" applyNumberForma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67" fontId="4" fillId="0" borderId="0" xfId="0" applyNumberFormat="1" applyFont="1" applyAlignment="1">
      <alignment wrapText="1"/>
    </xf>
    <xf numFmtId="165" fontId="0" fillId="0" borderId="0" xfId="0" applyNumberFormat="1" applyFill="1" applyAlignment="1">
      <alignment wrapText="1"/>
    </xf>
    <xf numFmtId="165" fontId="1" fillId="0" borderId="4" xfId="0" applyNumberFormat="1" applyFont="1" applyBorder="1" applyAlignment="1">
      <alignment wrapText="1"/>
    </xf>
    <xf numFmtId="166" fontId="1" fillId="0" borderId="5" xfId="0" applyNumberFormat="1" applyFont="1" applyBorder="1" applyAlignment="1">
      <alignment horizontal="left" wrapText="1"/>
    </xf>
    <xf numFmtId="166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167" fontId="4" fillId="0" borderId="0" xfId="0" applyNumberFormat="1" applyFont="1" applyFill="1" applyAlignment="1">
      <alignment wrapText="1"/>
    </xf>
    <xf numFmtId="165" fontId="5" fillId="0" borderId="0" xfId="0" applyNumberFormat="1" applyFont="1" applyFill="1" applyAlignment="1">
      <alignment wrapText="1"/>
    </xf>
    <xf numFmtId="165" fontId="0" fillId="0" borderId="4" xfId="0" applyNumberFormat="1" applyFont="1" applyBorder="1" applyAlignment="1">
      <alignment wrapText="1"/>
    </xf>
    <xf numFmtId="166" fontId="0" fillId="0" borderId="5" xfId="0" applyNumberFormat="1" applyBorder="1" applyAlignment="1">
      <alignment horizontal="left" wrapText="1"/>
    </xf>
    <xf numFmtId="165" fontId="0" fillId="0" borderId="6" xfId="0" applyNumberFormat="1" applyFont="1" applyBorder="1" applyAlignment="1">
      <alignment wrapText="1"/>
    </xf>
    <xf numFmtId="166" fontId="0" fillId="0" borderId="7" xfId="0" applyNumberFormat="1" applyBorder="1" applyAlignment="1">
      <alignment horizontal="left" wrapText="1"/>
    </xf>
    <xf numFmtId="167" fontId="1" fillId="0" borderId="0" xfId="0" applyNumberFormat="1" applyFont="1" applyAlignment="1">
      <alignment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L33"/>
  <sheetViews>
    <sheetView tabSelected="1" zoomScale="84" zoomScaleNormal="84" workbookViewId="0" topLeftCell="A1">
      <selection activeCell="J29" sqref="J29"/>
    </sheetView>
  </sheetViews>
  <sheetFormatPr defaultColWidth="12.57421875" defaultRowHeight="12.75"/>
  <cols>
    <col min="1" max="1" width="11.140625" style="1" customWidth="1"/>
    <col min="2" max="2" width="11.7109375" style="1" customWidth="1"/>
    <col min="3" max="3" width="9.7109375" style="1" customWidth="1"/>
    <col min="4" max="4" width="43.8515625" style="1" customWidth="1"/>
    <col min="5" max="13" width="11.57421875" style="1" customWidth="1"/>
    <col min="14" max="16384" width="11.57421875" style="1" customWidth="1"/>
  </cols>
  <sheetData>
    <row r="1" s="2" customFormat="1" ht="12.75"/>
    <row r="2" spans="11:12" s="2" customFormat="1" ht="12.75">
      <c r="K2" s="3" t="s">
        <v>0</v>
      </c>
      <c r="L2" s="2" t="s">
        <v>1</v>
      </c>
    </row>
    <row r="3" spans="4:12" s="4" customFormat="1" ht="25.5">
      <c r="D3" s="4" t="s">
        <v>2</v>
      </c>
      <c r="F3" s="5" t="s">
        <v>3</v>
      </c>
      <c r="G3" s="5" t="s">
        <v>4</v>
      </c>
      <c r="H3" s="5" t="s">
        <v>5</v>
      </c>
      <c r="I3" s="4" t="s">
        <v>6</v>
      </c>
      <c r="J3" s="4" t="s">
        <v>7</v>
      </c>
      <c r="K3" s="6" t="s">
        <v>8</v>
      </c>
      <c r="L3" s="4" t="s">
        <v>9</v>
      </c>
    </row>
    <row r="4" spans="6:11" s="7" customFormat="1" ht="13.5" customHeight="1">
      <c r="F4" s="8"/>
      <c r="G4" s="8"/>
      <c r="H4" s="8"/>
      <c r="K4" s="9"/>
    </row>
    <row r="5" spans="4:12" s="2" customFormat="1" ht="13.5" customHeight="1">
      <c r="D5" s="10" t="s">
        <v>10</v>
      </c>
      <c r="E5" s="11"/>
      <c r="F5" s="12"/>
      <c r="G5" s="13"/>
      <c r="H5" s="13"/>
      <c r="K5" s="14"/>
      <c r="L5" s="15"/>
    </row>
    <row r="6" spans="4:12" s="2" customFormat="1" ht="13.5" customHeight="1">
      <c r="D6" s="16" t="s">
        <v>11</v>
      </c>
      <c r="E6" s="17" t="s">
        <v>12</v>
      </c>
      <c r="F6" s="18">
        <v>210</v>
      </c>
      <c r="G6" s="19">
        <v>1100</v>
      </c>
      <c r="H6" s="19">
        <v>15</v>
      </c>
      <c r="I6" s="15">
        <f>SUM(G6/H6)</f>
        <v>73.33333333333333</v>
      </c>
      <c r="J6" s="15">
        <f>SQRT(I6)</f>
        <v>8.563488385776752</v>
      </c>
      <c r="K6" s="20">
        <f>SUM(F6/J6)</f>
        <v>24.522716741087976</v>
      </c>
      <c r="L6" s="21">
        <f>SUM(K6*1.15)</f>
        <v>28.20112425225117</v>
      </c>
    </row>
    <row r="7" spans="4:12" s="2" customFormat="1" ht="13.5" customHeight="1">
      <c r="D7" s="22" t="s">
        <v>13</v>
      </c>
      <c r="E7" s="23">
        <v>150</v>
      </c>
      <c r="F7" s="18">
        <v>210</v>
      </c>
      <c r="G7" s="19">
        <v>1100</v>
      </c>
      <c r="H7" s="19">
        <v>20</v>
      </c>
      <c r="I7" s="15">
        <f>SUM(G7/H7)</f>
        <v>55</v>
      </c>
      <c r="J7" s="15">
        <f>SQRT(I7)</f>
        <v>7.416198487095663</v>
      </c>
      <c r="K7" s="20">
        <f>SUM(F7/J7)</f>
        <v>28.316394223456168</v>
      </c>
      <c r="L7" s="21">
        <f>SUM(K7*1.15)</f>
        <v>32.56385335697459</v>
      </c>
    </row>
    <row r="8" spans="4:12" s="2" customFormat="1" ht="13.5" customHeight="1">
      <c r="D8" s="22" t="s">
        <v>14</v>
      </c>
      <c r="E8" s="23">
        <v>175</v>
      </c>
      <c r="F8" s="18">
        <v>210</v>
      </c>
      <c r="G8" s="19">
        <v>1100</v>
      </c>
      <c r="H8" s="19">
        <v>25</v>
      </c>
      <c r="I8" s="15">
        <f>SUM(G8/H8)</f>
        <v>44</v>
      </c>
      <c r="J8" s="15">
        <f>SQRT(I8)</f>
        <v>6.6332495807108</v>
      </c>
      <c r="K8" s="20">
        <f>SUM(F8/J8)</f>
        <v>31.65869118066518</v>
      </c>
      <c r="L8" s="21">
        <f>SUM(K8*1.15)</f>
        <v>36.40749485776495</v>
      </c>
    </row>
    <row r="9" spans="4:12" s="2" customFormat="1" ht="13.5" customHeight="1">
      <c r="D9" s="22" t="s">
        <v>15</v>
      </c>
      <c r="E9" s="23">
        <v>190</v>
      </c>
      <c r="F9" s="18">
        <v>210</v>
      </c>
      <c r="G9" s="19">
        <v>1100</v>
      </c>
      <c r="H9" s="19">
        <v>30</v>
      </c>
      <c r="I9" s="15">
        <f>SUM(G9/H9)</f>
        <v>36.666666666666664</v>
      </c>
      <c r="J9" s="15">
        <f>SQRT(I9)</f>
        <v>6.0553007081949835</v>
      </c>
      <c r="K9" s="20">
        <f>SUM(F9/J9)</f>
        <v>34.68035860148036</v>
      </c>
      <c r="L9" s="21">
        <f>SUM(K9*1.15)</f>
        <v>39.88241239170241</v>
      </c>
    </row>
    <row r="10" spans="4:12" s="2" customFormat="1" ht="13.5" customHeight="1">
      <c r="D10" s="22" t="s">
        <v>16</v>
      </c>
      <c r="E10" s="23">
        <v>210</v>
      </c>
      <c r="F10" s="18"/>
      <c r="G10" s="19"/>
      <c r="H10" s="19"/>
      <c r="I10" s="15"/>
      <c r="J10" s="15"/>
      <c r="K10" s="20"/>
      <c r="L10" s="21"/>
    </row>
    <row r="11" spans="4:12" s="2" customFormat="1" ht="13.5" customHeight="1">
      <c r="D11" s="22" t="s">
        <v>17</v>
      </c>
      <c r="E11" s="23">
        <v>220</v>
      </c>
      <c r="F11" s="18">
        <v>175</v>
      </c>
      <c r="G11" s="19">
        <v>1500</v>
      </c>
      <c r="H11" s="19">
        <v>30</v>
      </c>
      <c r="I11" s="15">
        <f>SUM(G11/H11)</f>
        <v>50</v>
      </c>
      <c r="J11" s="15">
        <f>SQRT(I11)</f>
        <v>7.0710678118654755</v>
      </c>
      <c r="K11" s="20">
        <f>SUM(F11/J11)</f>
        <v>24.74873734152916</v>
      </c>
      <c r="L11" s="21">
        <f>SUM(K11*1.15)</f>
        <v>28.461047942758533</v>
      </c>
    </row>
    <row r="12" spans="4:12" s="2" customFormat="1" ht="13.5" customHeight="1">
      <c r="D12" s="24" t="s">
        <v>18</v>
      </c>
      <c r="E12" s="25">
        <v>230</v>
      </c>
      <c r="F12" s="18">
        <v>175</v>
      </c>
      <c r="G12" s="19">
        <v>1500</v>
      </c>
      <c r="H12" s="19">
        <v>40</v>
      </c>
      <c r="I12" s="15">
        <f>SUM(G12/H12)</f>
        <v>37.5</v>
      </c>
      <c r="J12" s="15">
        <f>SQRT(I12)</f>
        <v>6.123724356957945</v>
      </c>
      <c r="K12" s="20">
        <f>SUM(F12/J12)</f>
        <v>28.577380332470412</v>
      </c>
      <c r="L12" s="21">
        <f>SUM(K12*1.15)</f>
        <v>32.86398738234097</v>
      </c>
    </row>
    <row r="13" spans="6:12" s="2" customFormat="1" ht="13.5" customHeight="1">
      <c r="F13" s="18">
        <v>175</v>
      </c>
      <c r="G13" s="19">
        <v>1500</v>
      </c>
      <c r="H13" s="19">
        <v>50</v>
      </c>
      <c r="I13" s="15">
        <f>SUM(G13/H13)</f>
        <v>30</v>
      </c>
      <c r="J13" s="15">
        <f>SQRT(I13)</f>
        <v>5.477225575051661</v>
      </c>
      <c r="K13" s="20">
        <f>SUM(F13/J13)</f>
        <v>31.95048252113469</v>
      </c>
      <c r="L13" s="21">
        <f>SUM(K13*1.15)</f>
        <v>36.74305489930489</v>
      </c>
    </row>
    <row r="14" spans="6:12" s="2" customFormat="1" ht="13.5" customHeight="1">
      <c r="F14" s="18">
        <v>175</v>
      </c>
      <c r="G14" s="19">
        <v>1500</v>
      </c>
      <c r="H14" s="19">
        <v>60</v>
      </c>
      <c r="I14" s="15">
        <f>SUM(G14/H14)</f>
        <v>25</v>
      </c>
      <c r="J14" s="15">
        <f>SQRT(I14)</f>
        <v>5</v>
      </c>
      <c r="K14" s="20">
        <f>SUM(F14/J14)</f>
        <v>35</v>
      </c>
      <c r="L14" s="21">
        <f>SUM(K14*1.15)</f>
        <v>40.25</v>
      </c>
    </row>
    <row r="15" spans="6:12" s="2" customFormat="1" ht="13.5" customHeight="1">
      <c r="F15" s="18"/>
      <c r="G15" s="19"/>
      <c r="H15" s="19"/>
      <c r="I15" s="15"/>
      <c r="J15" s="15"/>
      <c r="K15" s="20"/>
      <c r="L15" s="21"/>
    </row>
    <row r="16" spans="6:12" s="2" customFormat="1" ht="13.5" customHeight="1">
      <c r="F16" s="18">
        <v>210</v>
      </c>
      <c r="G16" s="19">
        <v>1100</v>
      </c>
      <c r="H16" s="19">
        <v>25</v>
      </c>
      <c r="I16" s="15">
        <f>SUM(G16/H16)</f>
        <v>44</v>
      </c>
      <c r="J16" s="15">
        <f>SQRT(I16)</f>
        <v>6.6332495807108</v>
      </c>
      <c r="K16" s="20">
        <f>SUM(F16/J16)</f>
        <v>31.65869118066518</v>
      </c>
      <c r="L16" s="21">
        <f>SUM(K16*1.15)</f>
        <v>36.40749485776495</v>
      </c>
    </row>
    <row r="17" spans="6:12" s="2" customFormat="1" ht="13.5" customHeight="1">
      <c r="F17" s="18">
        <v>175</v>
      </c>
      <c r="G17" s="19">
        <v>1100</v>
      </c>
      <c r="H17" s="19">
        <v>25</v>
      </c>
      <c r="I17" s="15">
        <f>SUM(G17/H17)</f>
        <v>44</v>
      </c>
      <c r="J17" s="15">
        <f>SQRT(I17)</f>
        <v>6.6332495807108</v>
      </c>
      <c r="K17" s="20">
        <f>SUM(F17/J17)</f>
        <v>26.382242650554318</v>
      </c>
      <c r="L17" s="21">
        <f>SUM(K17*1.15)</f>
        <v>30.339579048137463</v>
      </c>
    </row>
    <row r="18" spans="6:12" s="2" customFormat="1" ht="13.5" customHeight="1">
      <c r="F18" s="18"/>
      <c r="G18" s="19"/>
      <c r="H18" s="19"/>
      <c r="I18" s="15"/>
      <c r="J18" s="15"/>
      <c r="K18" s="20"/>
      <c r="L18" s="21"/>
    </row>
    <row r="19" spans="6:12" s="2" customFormat="1" ht="13.5" customHeight="1">
      <c r="F19" s="18">
        <v>210</v>
      </c>
      <c r="G19" s="19">
        <v>1100</v>
      </c>
      <c r="H19" s="19">
        <v>25</v>
      </c>
      <c r="I19" s="15">
        <f>SUM(G19/H19)</f>
        <v>44</v>
      </c>
      <c r="J19" s="15">
        <f>SQRT(I19)</f>
        <v>6.6332495807108</v>
      </c>
      <c r="K19" s="20">
        <f>SUM(F19/J19)</f>
        <v>31.65869118066518</v>
      </c>
      <c r="L19" s="21">
        <f>SUM(K19*1.15)</f>
        <v>36.40749485776495</v>
      </c>
    </row>
    <row r="20" spans="6:12" s="2" customFormat="1" ht="13.5" customHeight="1">
      <c r="F20" s="18">
        <v>175</v>
      </c>
      <c r="G20" s="19">
        <v>1100</v>
      </c>
      <c r="H20" s="19">
        <v>35</v>
      </c>
      <c r="I20" s="15">
        <f>SUM(G20/H20)</f>
        <v>31.428571428571427</v>
      </c>
      <c r="J20" s="15">
        <f>SQRT(I20)</f>
        <v>5.606119105813881</v>
      </c>
      <c r="K20" s="20">
        <f>SUM(F20/J20)</f>
        <v>31.215890475554566</v>
      </c>
      <c r="L20" s="21">
        <f>SUM(K20*1.15)</f>
        <v>35.89827404688775</v>
      </c>
    </row>
    <row r="21" spans="6:12" s="2" customFormat="1" ht="13.5" customHeight="1">
      <c r="F21" s="12"/>
      <c r="G21" s="13"/>
      <c r="H21" s="13"/>
      <c r="K21" s="14"/>
      <c r="L21" s="21"/>
    </row>
    <row r="22" spans="6:12" s="2" customFormat="1" ht="13.5" customHeight="1">
      <c r="F22" s="18">
        <v>175</v>
      </c>
      <c r="G22" s="19">
        <v>1100</v>
      </c>
      <c r="H22" s="19">
        <v>15</v>
      </c>
      <c r="I22" s="15">
        <f>SUM(G22/H22)</f>
        <v>73.33333333333333</v>
      </c>
      <c r="J22" s="15">
        <f>SQRT(I22)</f>
        <v>8.563488385776752</v>
      </c>
      <c r="K22" s="20">
        <f>SUM(F22/J22)</f>
        <v>20.43559728423998</v>
      </c>
      <c r="L22" s="21">
        <f>SUM(K22*1.15)</f>
        <v>23.500936876875972</v>
      </c>
    </row>
    <row r="23" spans="6:12" s="2" customFormat="1" ht="13.5" customHeight="1">
      <c r="F23" s="18">
        <v>175</v>
      </c>
      <c r="G23" s="19">
        <v>1100</v>
      </c>
      <c r="H23" s="19">
        <v>20</v>
      </c>
      <c r="I23" s="15">
        <f>SUM(G23/H23)</f>
        <v>55</v>
      </c>
      <c r="J23" s="15">
        <f>SQRT(I23)</f>
        <v>7.416198487095663</v>
      </c>
      <c r="K23" s="20">
        <f>SUM(F23/J23)</f>
        <v>23.596995186213473</v>
      </c>
      <c r="L23" s="21">
        <f>SUM(K23*1.15)</f>
        <v>27.13654446414549</v>
      </c>
    </row>
    <row r="24" spans="6:12" s="2" customFormat="1" ht="13.5" customHeight="1">
      <c r="F24" s="18">
        <v>175</v>
      </c>
      <c r="G24" s="19">
        <v>1100</v>
      </c>
      <c r="H24" s="19">
        <v>25</v>
      </c>
      <c r="I24" s="15">
        <f>SUM(G24/H24)</f>
        <v>44</v>
      </c>
      <c r="J24" s="15">
        <f>SQRT(I24)</f>
        <v>6.6332495807108</v>
      </c>
      <c r="K24" s="20">
        <f>SUM(F24/J24)</f>
        <v>26.382242650554318</v>
      </c>
      <c r="L24" s="21">
        <f>SUM(K24*1.15)</f>
        <v>30.339579048137463</v>
      </c>
    </row>
    <row r="25" spans="6:12" s="2" customFormat="1" ht="13.5" customHeight="1">
      <c r="F25" s="18">
        <v>175</v>
      </c>
      <c r="G25" s="19">
        <v>1100</v>
      </c>
      <c r="H25" s="19">
        <v>30</v>
      </c>
      <c r="I25" s="15">
        <f>SUM(G25/H25)</f>
        <v>36.666666666666664</v>
      </c>
      <c r="J25" s="15">
        <f>SQRT(I25)</f>
        <v>6.0553007081949835</v>
      </c>
      <c r="K25" s="20">
        <f>SUM(F25/J25)</f>
        <v>28.900298834566964</v>
      </c>
      <c r="L25" s="21">
        <f>SUM(K25*1.15)</f>
        <v>33.235343659752004</v>
      </c>
    </row>
    <row r="26" spans="6:12" s="2" customFormat="1" ht="12.75">
      <c r="F26" s="12"/>
      <c r="G26" s="13"/>
      <c r="H26" s="13"/>
      <c r="K26" s="14"/>
      <c r="L26" s="15"/>
    </row>
    <row r="27" spans="6:11" s="2" customFormat="1" ht="12.75">
      <c r="F27" s="12"/>
      <c r="G27" s="13"/>
      <c r="H27" s="13"/>
      <c r="K27" s="14"/>
    </row>
    <row r="28" spans="6:11" s="2" customFormat="1" ht="12.75">
      <c r="F28" s="12"/>
      <c r="G28" s="13"/>
      <c r="H28" s="13"/>
      <c r="K28" s="14"/>
    </row>
    <row r="29" spans="6:11" s="2" customFormat="1" ht="12.75">
      <c r="F29" s="12"/>
      <c r="G29" s="13"/>
      <c r="H29" s="13"/>
      <c r="K29" s="14"/>
    </row>
    <row r="30" spans="6:11" s="2" customFormat="1" ht="12.75">
      <c r="F30" s="12"/>
      <c r="G30" s="13"/>
      <c r="H30" s="13"/>
      <c r="K30" s="26"/>
    </row>
    <row r="31" ht="12.75">
      <c r="F31" s="27"/>
    </row>
    <row r="32" ht="12.75">
      <c r="F32" s="27"/>
    </row>
    <row r="33" ht="12.75">
      <c r="F33" s="27"/>
    </row>
  </sheetData>
  <printOptions gridLines="1"/>
  <pageMargins left="0.7875" right="0.7875" top="1.025" bottom="1.025" header="0.7875" footer="0.7875"/>
  <pageSetup firstPageNumber="1" useFirstPageNumber="1"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gridLines="1"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gridLines="1"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Walters</dc:creator>
  <cp:keywords/>
  <dc:description/>
  <cp:lastModifiedBy>Andrew Walters</cp:lastModifiedBy>
  <cp:lastPrinted>2012-07-15T10:35:06Z</cp:lastPrinted>
  <dcterms:created xsi:type="dcterms:W3CDTF">2012-03-21T04:46:27Z</dcterms:created>
  <dcterms:modified xsi:type="dcterms:W3CDTF">2012-07-15T10:42:50Z</dcterms:modified>
  <cp:category/>
  <cp:version/>
  <cp:contentType/>
  <cp:contentStatus/>
  <cp:revision>95</cp:revision>
</cp:coreProperties>
</file>